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2" autoFilterDateGrouping="1"/>
  </bookViews>
  <sheets>
    <sheet name="Instructions" sheetId="1" state="visible" r:id="rId1"/>
    <sheet name="Weekly Overview" sheetId="2" state="visible" r:id="rId2"/>
    <sheet name="Daily Tracker" sheetId="3" state="visible" r:id="rId3"/>
    <sheet name="Points System" sheetId="4" state="visible" r:id="rId4"/>
    <sheet name="Weekly Summary" sheetId="5" state="visible" r:id="rId5"/>
    <sheet name="Reflection" sheetId="6" state="visible" r:id="rId6"/>
    <sheet name="Progress Visuals" sheetId="7" state="visible" r:id="rId7"/>
    <sheet name="Leaderboard Scores" sheetId="8" state="visible" r:id="rId8"/>
    <sheet name="KPI Reference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&quot;£&quot;#,##0"/>
    <numFmt numFmtId="166" formatCode="0.0%"/>
  </numFmts>
  <fonts count="17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6B7280"/>
      <sz val="11"/>
    </font>
    <font>
      <name val="Arial"/>
      <b val="1"/>
      <color rgb="000B0F1E"/>
      <sz val="12"/>
    </font>
    <font>
      <name val="Arial"/>
      <color rgb="00111827"/>
      <sz val="10"/>
    </font>
    <font>
      <name val="Arial"/>
      <i val="1"/>
      <color rgb="006B7280"/>
      <sz val="9"/>
    </font>
    <font>
      <name val="Arial"/>
      <b val="1"/>
      <color rgb="00111827"/>
      <sz val="10"/>
    </font>
    <font>
      <name val="Arial"/>
      <color rgb="000000FF"/>
      <sz val="10"/>
    </font>
    <font>
      <name val="Arial"/>
      <color rgb="00000000"/>
      <sz val="10"/>
    </font>
    <font>
      <name val="Arial"/>
      <b val="1"/>
      <color rgb="000B0F1E"/>
      <sz val="10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color rgb="006B7280"/>
      <sz val="9"/>
    </font>
    <font>
      <name val="Arial"/>
      <i val="1"/>
      <color rgb="006B7280"/>
      <sz val="10"/>
    </font>
    <font>
      <name val="Consolas"/>
      <b val="1"/>
      <color rgb="0010B981"/>
      <sz val="10"/>
    </font>
    <font>
      <name val="Consolas"/>
      <b val="1"/>
      <color rgb="0000AEEF"/>
      <sz val="10"/>
    </font>
    <font>
      <name val="Consolas"/>
      <b val="1"/>
      <color rgb="008B5CF6"/>
      <sz val="10"/>
    </font>
  </fonts>
  <fills count="10">
    <fill>
      <patternFill/>
    </fill>
    <fill>
      <patternFill patternType="gray125"/>
    </fill>
    <fill>
      <patternFill patternType="solid">
        <fgColor rgb="000B0F1E"/>
      </patternFill>
    </fill>
    <fill>
      <patternFill patternType="solid">
        <fgColor rgb="00E5E7EB"/>
      </patternFill>
    </fill>
    <fill>
      <patternFill patternType="solid">
        <fgColor rgb="00FFFFE0"/>
      </patternFill>
    </fill>
    <fill>
      <patternFill patternType="solid">
        <fgColor rgb="0000AEEF"/>
      </patternFill>
    </fill>
    <fill>
      <patternFill patternType="solid">
        <fgColor rgb="0010B981"/>
      </patternFill>
    </fill>
    <fill>
      <patternFill patternType="solid">
        <fgColor rgb="00F59E0B"/>
      </patternFill>
    </fill>
    <fill>
      <patternFill patternType="solid">
        <fgColor rgb="008B5CF6"/>
      </patternFill>
    </fill>
    <fill>
      <patternFill patternType="solid">
        <fgColor rgb="00F3F4F6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0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right" vertical="center"/>
    </xf>
    <xf numFmtId="164" fontId="7" fillId="4" borderId="1" applyAlignment="1" pivotButton="0" quotePrefix="0" xfId="0">
      <alignment horizontal="right" vertical="center"/>
    </xf>
    <xf numFmtId="0" fontId="1" fillId="5" borderId="0" applyAlignment="1" pivotButton="0" quotePrefix="0" xfId="0">
      <alignment horizontal="center" vertical="center" wrapText="1"/>
    </xf>
    <xf numFmtId="165" fontId="7" fillId="4" borderId="1" applyAlignment="1" pivotButton="0" quotePrefix="0" xfId="0">
      <alignment horizontal="right" vertical="center"/>
    </xf>
    <xf numFmtId="165" fontId="8" fillId="0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right" vertical="center"/>
    </xf>
    <xf numFmtId="0" fontId="1" fillId="6" borderId="0" applyAlignment="1" pivotButton="0" quotePrefix="0" xfId="0">
      <alignment horizontal="center" vertical="center" wrapText="1"/>
    </xf>
    <xf numFmtId="166" fontId="8" fillId="0" borderId="1" applyAlignment="1" pivotButton="0" quotePrefix="0" xfId="0">
      <alignment horizontal="right" vertical="center"/>
    </xf>
    <xf numFmtId="0" fontId="9" fillId="7" borderId="1" applyAlignment="1" pivotButton="0" quotePrefix="0" xfId="0">
      <alignment horizontal="center" vertical="center" wrapText="1"/>
    </xf>
    <xf numFmtId="0" fontId="10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164" fontId="8" fillId="0" borderId="1" applyAlignment="1" pivotButton="0" quotePrefix="0" xfId="0">
      <alignment horizontal="center" vertical="center" wrapText="1"/>
    </xf>
    <xf numFmtId="3" fontId="7" fillId="4" borderId="1" applyAlignment="1" pivotButton="0" quotePrefix="0" xfId="0">
      <alignment horizontal="center" vertical="center" wrapText="1"/>
    </xf>
    <xf numFmtId="165" fontId="7" fillId="4" borderId="1" applyAlignment="1" pivotButton="0" quotePrefix="0" xfId="0">
      <alignment horizontal="center" vertical="center" wrapText="1"/>
    </xf>
    <xf numFmtId="165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  <xf numFmtId="0" fontId="11" fillId="6" borderId="1" applyAlignment="1" pivotButton="0" quotePrefix="0" xfId="0">
      <alignment horizontal="center" vertical="center" wrapText="1"/>
    </xf>
    <xf numFmtId="3" fontId="11" fillId="6" borderId="1" applyAlignment="1" pivotButton="0" quotePrefix="0" xfId="0">
      <alignment horizontal="center" vertical="center" wrapText="1"/>
    </xf>
    <xf numFmtId="165" fontId="11" fillId="6" borderId="1" applyAlignment="1" pivotButton="0" quotePrefix="0" xfId="0">
      <alignment horizontal="center" vertical="center" wrapText="1"/>
    </xf>
    <xf numFmtId="0" fontId="12" fillId="0" borderId="0" pivotButton="0" quotePrefix="0" xfId="0"/>
    <xf numFmtId="165" fontId="6" fillId="0" borderId="0" pivotButton="0" quotePrefix="0" xfId="0"/>
    <xf numFmtId="0" fontId="6" fillId="0" borderId="0" pivotButton="0" quotePrefix="0" xfId="0"/>
    <xf numFmtId="0" fontId="4" fillId="0" borderId="1" applyAlignment="1" pivotButton="0" quotePrefix="0" xfId="0">
      <alignment horizontal="left" vertical="center" wrapText="1"/>
    </xf>
    <xf numFmtId="0" fontId="11" fillId="6" borderId="1" applyAlignment="1" pivotButton="0" quotePrefix="0" xfId="0">
      <alignment horizontal="left" vertical="center" wrapText="1"/>
    </xf>
    <xf numFmtId="0" fontId="11" fillId="6" borderId="1" pivotButton="0" quotePrefix="0" xfId="0"/>
    <xf numFmtId="3" fontId="8" fillId="0" borderId="1" applyAlignment="1" pivotButton="0" quotePrefix="0" xfId="0">
      <alignment horizontal="center" vertical="center" wrapText="1"/>
    </xf>
    <xf numFmtId="166" fontId="8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1" fillId="8" borderId="0" applyAlignment="1" pivotButton="0" quotePrefix="0" xfId="0">
      <alignment horizontal="center" vertical="center" wrapText="1"/>
    </xf>
    <xf numFmtId="0" fontId="0" fillId="0" borderId="1" pivotButton="0" quotePrefix="0" xfId="0"/>
    <xf numFmtId="0" fontId="13" fillId="0" borderId="0" pivotButton="0" quotePrefix="0" xfId="0"/>
    <xf numFmtId="0" fontId="6" fillId="9" borderId="1" applyAlignment="1" pivotButton="0" quotePrefix="0" xfId="0">
      <alignment vertical="center" wrapText="1"/>
    </xf>
    <xf numFmtId="0" fontId="0" fillId="0" borderId="4" pivotButton="0" quotePrefix="0" xfId="0"/>
    <xf numFmtId="0" fontId="14" fillId="0" borderId="1" applyAlignment="1" pivotButton="0" quotePrefix="0" xfId="0">
      <alignment horizontal="left" vertical="center" wrapText="1"/>
    </xf>
    <xf numFmtId="0" fontId="15" fillId="0" borderId="1" applyAlignment="1" pivotButton="0" quotePrefix="0" xfId="0">
      <alignment horizontal="left" vertical="center" wrapText="1"/>
    </xf>
    <xf numFmtId="0" fontId="16" fillId="0" borderId="1" applyAlignment="1" pivotButton="0" quotePrefix="0" xfId="0">
      <alignment horizontal="left" vertical="center" wrapText="1"/>
    </xf>
    <xf numFmtId="0" fontId="6" fillId="0" borderId="1" pivotButton="0" quotePrefix="0" xfId="0"/>
    <xf numFmtId="3" fontId="7" fillId="0" borderId="1" applyAlignment="1" pivotButton="0" quotePrefix="0" xfId="0">
      <alignment horizontal="center" vertical="center" wrapText="1"/>
    </xf>
    <xf numFmtId="165" fontId="7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3">
    <dxf>
      <font>
        <name val="Arial"/>
        <b val="1"/>
        <color rgb="00065F46"/>
        <sz val="10"/>
      </font>
      <fill>
        <patternFill patternType="solid">
          <fgColor rgb="00D1FAE5"/>
        </patternFill>
      </fill>
    </dxf>
    <dxf>
      <font>
        <name val="Arial"/>
        <b val="1"/>
        <color rgb="0092400E"/>
        <sz val="10"/>
      </font>
      <fill>
        <patternFill patternType="solid">
          <fgColor rgb="00FEF3C7"/>
        </patternFill>
      </fill>
    </dxf>
    <dxf>
      <font>
        <name val="Arial"/>
        <b val="1"/>
        <color rgb="00991B1B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styles" Target="styles.xml" Id="rId10" /><Relationship Type="http://schemas.openxmlformats.org/officeDocument/2006/relationships/theme" Target="theme/theme1.xml" Id="rId11" /></Relationships>
</file>

<file path=xl/charts/chart1.xml><?xml version="1.0" encoding="utf-8"?>
<chartSpace xmlns:a="http://schemas.openxmlformats.org/drawingml/2006/main" xmlns="http://schemas.openxmlformats.org/drawingml/2006/chart">
  <style val="11"/>
  <chart>
    <title>
      <tx>
        <rich>
          <a:bodyPr/>
          <a:p>
            <a:pPr>
              <a:defRPr/>
            </a:pPr>
            <a:r>
              <a:t>KPI · Target vs Actual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'Progress Visuals'!C9</f>
            </strRef>
          </tx>
          <spPr>
            <a:ln>
              <a:prstDash val="solid"/>
            </a:ln>
          </spPr>
          <cat>
            <numRef>
              <f>'Progress Visuals'!$B$10:$B$14</f>
            </numRef>
          </cat>
          <val>
            <numRef>
              <f>'Progress Visuals'!$C$10:$C$14</f>
            </numRef>
          </val>
        </ser>
        <ser>
          <idx val="1"/>
          <order val="1"/>
          <tx>
            <strRef>
              <f>'Progress Visuals'!D9</f>
            </strRef>
          </tx>
          <spPr>
            <a:ln>
              <a:prstDash val="solid"/>
            </a:ln>
          </spPr>
          <cat>
            <numRef>
              <f>'Progress Visuals'!$B$10:$B$14</f>
            </numRef>
          </cat>
          <val>
            <numRef>
              <f>'Progress Visuals'!$D$10:$D$14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Volume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KPI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2"/>
  <chart>
    <title>
      <tx>
        <rich>
          <a:bodyPr/>
          <a:p>
            <a:pPr>
              <a:defRPr/>
            </a:pPr>
            <a:r>
              <a:t>Daily points · actual vs target</a:t>
            </a:r>
          </a:p>
        </rich>
      </tx>
    </title>
    <plotArea>
      <lineChart>
        <grouping val="standard"/>
        <ser>
          <idx val="0"/>
          <order val="0"/>
          <tx>
            <strRef>
              <f>'Progress Visuals'!C37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'Progress Visuals'!$B$38:$B$44</f>
            </numRef>
          </cat>
          <val>
            <numRef>
              <f>'Progress Visuals'!$C$38:$C$44</f>
            </numRef>
          </val>
        </ser>
        <ser>
          <idx val="1"/>
          <order val="1"/>
          <tx>
            <strRef>
              <f>'Progress Visuals'!D37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'Progress Visuals'!$B$38:$B$44</f>
            </numRef>
          </cat>
          <val>
            <numRef>
              <f>'Progress Visuals'!$D$38:$D$44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Day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Points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16</row>
      <rowOff>0</rowOff>
    </from>
    <ext cx="576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</col>
      <colOff>0</colOff>
      <row>45</row>
      <rowOff>0</rowOff>
    </from>
    <ext cx="576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3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1" ht="32" customHeight="1">
      <c r="A1" s="1" t="inlineStr">
        <is>
          <t>£10K MONTHLY PURCHASING MANAGER SYSTEM · WEEKLY TRACKER</t>
        </is>
      </c>
    </row>
    <row r="2" ht="22" customHeight="1">
      <c r="B2" s="2" t="inlineStr">
        <is>
          <t>A practical, daily-and-weekly tracker for Purchasing Managers building a £10K-a-month patch.</t>
        </is>
      </c>
    </row>
    <row r="4" ht="22" customHeight="1">
      <c r="B4" s="3" t="inlineStr">
        <is>
          <t>HOW TO USE THIS TRACKER</t>
        </is>
      </c>
    </row>
    <row r="5" ht="30" customHeight="1">
      <c r="B5" s="4" t="inlineStr">
        <is>
          <t>1. Open the 'Weekly Overview' tab and enter your name, week number and start date.</t>
        </is>
      </c>
    </row>
    <row r="6" ht="30" customHeight="1">
      <c r="B6" s="4" t="inlineStr">
        <is>
          <t>2. Each working day, fill in your numbers on the 'Daily Tracker' tab as you do the work — not at the end of the week.</t>
        </is>
      </c>
    </row>
    <row r="7" ht="30" customHeight="1">
      <c r="B7" s="4" t="inlineStr">
        <is>
          <t>3. Use the 'Reflection' tab on Friday afternoon (or the last working day) — fifteen minutes of honest review.</t>
        </is>
      </c>
    </row>
    <row r="8" ht="30" customHeight="1">
      <c r="B8" s="4" t="inlineStr">
        <is>
          <t>4. Read the 'Weekly Summary' and 'Progress Visuals' tabs on Sunday evening to plan the week ahead.</t>
        </is>
      </c>
    </row>
    <row r="9" ht="8" customHeight="1"/>
    <row r="10" ht="22" customHeight="1">
      <c r="B10" s="3" t="inlineStr">
        <is>
          <t>WHY TRACKING MATTERS</t>
        </is>
      </c>
    </row>
    <row r="11" ht="30" customHeight="1">
      <c r="B11" s="4" t="inlineStr">
        <is>
          <t>The £10K monthly target only happens if the daily numbers happen. Tracking turns a vague goal into a visible, fixable system: you can see which day you missed, which activity is weak, and which behaviour is paying. Without numbers you're guessing — with numbers you're managing.</t>
        </is>
      </c>
    </row>
    <row r="12" ht="8" customHeight="1"/>
    <row r="13" ht="22" customHeight="1">
      <c r="B13" s="3" t="inlineStr">
        <is>
          <t>HOW THE POINTS SYSTEM WORKS</t>
        </is>
      </c>
    </row>
    <row r="14" ht="30" customHeight="1">
      <c r="B14" s="4" t="inlineStr">
        <is>
          <t>Every activity earns points so the day's effort can be scored even before the £ value lands. See the 'Points System' tab for the full reference.</t>
        </is>
      </c>
    </row>
    <row r="15" ht="30" customHeight="1">
      <c r="B15" s="4" t="inlineStr">
        <is>
          <t>• Lead added or reviewed = 1 point</t>
        </is>
      </c>
    </row>
    <row r="16" ht="30" customHeight="1">
      <c r="B16" s="4" t="inlineStr">
        <is>
          <t>• Conversation = 3 points</t>
        </is>
      </c>
    </row>
    <row r="17" ht="30" customHeight="1">
      <c r="B17" s="4" t="inlineStr">
        <is>
          <t>• Opportunity identified = 5 points</t>
        </is>
      </c>
    </row>
    <row r="18" ht="30" customHeight="1">
      <c r="B18" s="4" t="inlineStr">
        <is>
          <t>• Deal activity = 10 points</t>
        </is>
      </c>
    </row>
    <row r="19" ht="30" customHeight="1">
      <c r="B19" s="4" t="inlineStr">
        <is>
          <t>• Conversion = 20 points</t>
        </is>
      </c>
    </row>
    <row r="20" ht="30" customHeight="1">
      <c r="B20" s="4" t="inlineStr">
        <is>
          <t>Daily target: ~360 points · Weekly target: ~1,800 points (5 working days).</t>
        </is>
      </c>
    </row>
    <row r="21" ht="8" customHeight="1"/>
    <row r="22" ht="22" customHeight="1">
      <c r="B22" s="3" t="inlineStr">
        <is>
          <t>HOW TO READ THE PROGRESS BARS</t>
        </is>
      </c>
    </row>
    <row r="23" ht="30" customHeight="1">
      <c r="B23" s="4" t="inlineStr">
        <is>
          <t>Progress bars on the 'Progress Visuals' tab fill in as your numbers go in. Green = on or above target. Amber = within 80% of target. Red = below 80%. The colour is a signal, not a score — use it to decide where to spend tomorrow's first hour.</t>
        </is>
      </c>
    </row>
    <row r="24" ht="8" customHeight="1"/>
    <row r="25" ht="22" customHeight="1">
      <c r="B25" s="3" t="inlineStr">
        <is>
          <t>HOW TO COMPLETE THE WEEKLY REFLECTION</t>
        </is>
      </c>
    </row>
    <row r="26" ht="30" customHeight="1">
      <c r="B26" s="4" t="inlineStr">
        <is>
          <t>Set aside fifteen minutes on Friday afternoon. Answer the six questions on the 'Reflection' tab honestly. The point isn't to write neat answers — it's to spot the one behaviour that, if changed next week, would move the most numbers.</t>
        </is>
      </c>
    </row>
    <row r="27" ht="8" customHeight="1"/>
    <row r="28" ht="22" customHeight="1">
      <c r="B28" s="3" t="inlineStr">
        <is>
          <t>HOW TO USE THE TRACKER TO IMPROVE</t>
        </is>
      </c>
    </row>
    <row r="29" ht="30" customHeight="1">
      <c r="B29" s="4" t="inlineStr">
        <is>
          <t>Look for the gap, not the average. If you hit 4 of 5 days on conversations but failed badly on one, the question is what happened on that day — not what your weekly average looks like. Patterns repeat unless something is changed deliberately.</t>
        </is>
      </c>
    </row>
    <row r="30" ht="30" customHeight="1">
      <c r="B30" s="4" t="inlineStr">
        <is>
          <t>Use the 'Leaderboard Scores' tab to track which leadership rung you're strongest on. The seven leadership scores correspond to the Awards Ladder on the £10K programme: Pipeline · Engagement · Opportunity · Insight · Relationship · Excellence · Performance · Growth.</t>
        </is>
      </c>
    </row>
    <row r="31" ht="8" customHeight="1"/>
    <row r="32" ht="22" customHeight="1">
      <c r="B32" s="3" t="inlineStr">
        <is>
          <t>DISCLAIMER</t>
        </is>
      </c>
    </row>
    <row r="33" ht="70" customHeight="1">
      <c r="B33" s="5" t="inlineStr">
        <is>
          <t>The £10,000-a-month figure is a target derived from the daily activity model — not a guarantee. Actual income depends on your effort, skill, consistency, conversion rate, market conditions, follow-up discipline, and a hundred other variables outside any tracker. Some participants will earn more, some less, some nothing. The system is the system; the result is yours.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30" customWidth="1" min="3" max="3"/>
    <col width="30" customWidth="1" min="4" max="4"/>
    <col width="30" customWidth="1" min="5" max="5"/>
    <col width="3" customWidth="1" min="6" max="6"/>
  </cols>
  <sheetData>
    <row r="1" ht="30" customHeight="1">
      <c r="A1" s="1" t="inlineStr">
        <is>
          <t>WEEKLY OVERVIEW</t>
        </is>
      </c>
    </row>
    <row r="3">
      <c r="B3" s="6" t="inlineStr">
        <is>
          <t>Participant name</t>
        </is>
      </c>
      <c r="C3" s="7" t="inlineStr">
        <is>
          <t>Sam Example</t>
        </is>
      </c>
    </row>
    <row r="4">
      <c r="B4" s="6" t="inlineStr">
        <is>
          <t>Week number</t>
        </is>
      </c>
      <c r="C4" s="7" t="n">
        <v>1</v>
      </c>
    </row>
    <row r="5">
      <c r="B5" s="6" t="inlineStr">
        <is>
          <t>Start date (Monday)</t>
        </is>
      </c>
      <c r="C5" s="8" t="inlineStr">
        <is>
          <t>2026-05-04</t>
        </is>
      </c>
    </row>
    <row r="6">
      <c r="B6" s="6" t="inlineStr">
        <is>
          <t>Working days this week</t>
        </is>
      </c>
      <c r="C6" s="7" t="n">
        <v>5</v>
      </c>
    </row>
    <row r="8" ht="24" customHeight="1">
      <c r="A8" s="9" t="inlineStr">
        <is>
          <t>TARGETS</t>
        </is>
      </c>
    </row>
    <row r="9">
      <c r="B9" s="6" t="inlineStr">
        <is>
          <t>Daily £ value target</t>
        </is>
      </c>
      <c r="C9" s="10" t="n">
        <v>500</v>
      </c>
    </row>
    <row r="10">
      <c r="B10" s="6" t="inlineStr">
        <is>
          <t>Weekly £ target</t>
        </is>
      </c>
      <c r="C10" s="11">
        <f>C9*C6</f>
        <v/>
      </c>
    </row>
    <row r="11">
      <c r="B11" s="6" t="inlineStr">
        <is>
          <t>Monthly £ target</t>
        </is>
      </c>
      <c r="C11" s="10" t="n">
        <v>10000</v>
      </c>
    </row>
    <row r="12">
      <c r="B12" s="6" t="inlineStr">
        <is>
          <t>Daily points target</t>
        </is>
      </c>
      <c r="C12" s="7" t="n">
        <v>360</v>
      </c>
    </row>
    <row r="13">
      <c r="B13" s="6" t="inlineStr">
        <is>
          <t>Weekly points target</t>
        </is>
      </c>
      <c r="C13" s="12">
        <f>C12*C6</f>
        <v/>
      </c>
    </row>
    <row r="15" ht="24" customHeight="1">
      <c r="A15" s="13" t="inlineStr">
        <is>
          <t>PROGRESS THIS WEEK</t>
        </is>
      </c>
    </row>
    <row r="16">
      <c r="B16" s="6" t="inlineStr">
        <is>
          <t>Total £ value this week</t>
        </is>
      </c>
      <c r="C16" s="11">
        <f>'Daily Tracker'!I12</f>
        <v/>
      </c>
    </row>
    <row r="17">
      <c r="B17" s="6" t="inlineStr">
        <is>
          <t>Total points this week</t>
        </is>
      </c>
      <c r="C17" s="12">
        <f>'Daily Tracker'!K12</f>
        <v/>
      </c>
    </row>
    <row r="18">
      <c r="B18" s="6" t="inlineStr">
        <is>
          <t>Progress · weekly target</t>
        </is>
      </c>
      <c r="C18" s="14">
        <f>IFERROR(C16/C10,0)</f>
        <v/>
      </c>
    </row>
    <row r="19">
      <c r="B19" s="6" t="inlineStr">
        <is>
          <t>Progress · monthly target</t>
        </is>
      </c>
      <c r="C19" s="14">
        <f>IFERROR(C16/C11,0)</f>
        <v/>
      </c>
    </row>
    <row r="21" ht="32" customHeight="1">
      <c r="B21" s="5" t="inlineStr">
        <is>
          <t>Disclaimer · the £10,000 / month figure is a target derived from the daily model. Income depends on effort, skill, consistency, conversion rates, market conditions and follow-up. No guarantees.</t>
        </is>
      </c>
    </row>
  </sheetData>
  <mergeCells count="4">
    <mergeCell ref="A8:F8"/>
    <mergeCell ref="A1:F1"/>
    <mergeCell ref="B21:E21"/>
    <mergeCell ref="A15:F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2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9" customWidth="1" min="3" max="3"/>
    <col width="13" customWidth="1" min="4" max="4"/>
    <col width="13" customWidth="1" min="5" max="5"/>
    <col width="13" customWidth="1" min="6" max="6"/>
    <col width="12" customWidth="1" min="7" max="7"/>
    <col width="11" customWidth="1" min="8" max="8"/>
    <col width="13" customWidth="1" min="9" max="9"/>
    <col width="13" customWidth="1" min="10" max="10"/>
    <col width="12" customWidth="1" min="11" max="11"/>
    <col width="12" customWidth="1" min="12" max="12"/>
    <col width="35" customWidth="1" min="13" max="13"/>
    <col width="35" customWidth="1" min="14" max="14"/>
  </cols>
  <sheetData>
    <row r="1" ht="28" customHeight="1">
      <c r="A1" s="1" t="inlineStr">
        <is>
          <t>DAILY ACTIVITY TRACKER</t>
        </is>
      </c>
    </row>
    <row r="2" ht="22" customHeight="1">
      <c r="A2" s="15" t="inlineStr">
        <is>
          <t>TARGET</t>
        </is>
      </c>
      <c r="B2" s="15" t="inlineStr">
        <is>
          <t>—</t>
        </is>
      </c>
      <c r="C2" s="15" t="n">
        <v>100</v>
      </c>
      <c r="D2" s="15" t="n">
        <v>30</v>
      </c>
      <c r="E2" s="15" t="n">
        <v>15</v>
      </c>
      <c r="F2" s="15" t="n">
        <v>8</v>
      </c>
      <c r="G2" s="15" t="n">
        <v>4</v>
      </c>
      <c r="H2" s="15" t="inlineStr">
        <is>
          <t>—</t>
        </is>
      </c>
      <c r="I2" s="15" t="n">
        <v>500</v>
      </c>
      <c r="J2" s="15" t="inlineStr">
        <is>
          <t>—</t>
        </is>
      </c>
      <c r="K2" s="15" t="n">
        <v>360</v>
      </c>
      <c r="L2" s="15" t="inlineStr">
        <is>
          <t>—</t>
        </is>
      </c>
      <c r="M2" s="15" t="inlineStr">
        <is>
          <t>—</t>
        </is>
      </c>
      <c r="N2" s="15" t="inlineStr">
        <is>
          <t>—</t>
        </is>
      </c>
    </row>
    <row r="3" ht="32" customHeight="1">
      <c r="A3" s="16" t="inlineStr">
        <is>
          <t>Day</t>
        </is>
      </c>
      <c r="B3" s="16" t="inlineStr">
        <is>
          <t>Date</t>
        </is>
      </c>
      <c r="C3" s="16" t="inlineStr">
        <is>
          <t>Leads</t>
        </is>
      </c>
      <c r="D3" s="16" t="inlineStr">
        <is>
          <t>Conversations</t>
        </is>
      </c>
      <c r="E3" s="16" t="inlineStr">
        <is>
          <t>Opportunities</t>
        </is>
      </c>
      <c r="F3" s="16" t="inlineStr">
        <is>
          <t>Deal Activities</t>
        </is>
      </c>
      <c r="G3" s="16" t="inlineStr">
        <is>
          <t>Conversions</t>
        </is>
      </c>
      <c r="H3" s="16" t="inlineStr">
        <is>
          <t>Follow-ups</t>
        </is>
      </c>
      <c r="I3" s="16" t="inlineStr">
        <is>
          <t>£ Value Today</t>
        </is>
      </c>
      <c r="J3" s="16" t="inlineStr">
        <is>
          <t>Cumulative £</t>
        </is>
      </c>
      <c r="K3" s="16" t="inlineStr">
        <is>
          <t>Daily Points</t>
        </is>
      </c>
      <c r="L3" s="16" t="inlineStr">
        <is>
          <t>Target Hit?</t>
        </is>
      </c>
      <c r="M3" s="16" t="inlineStr">
        <is>
          <t>What did I learn?</t>
        </is>
      </c>
      <c r="N3" s="16" t="inlineStr">
        <is>
          <t>What will I improve tomorrow?</t>
        </is>
      </c>
    </row>
    <row r="4" ht="36" customHeight="1">
      <c r="A4" s="17" t="inlineStr">
        <is>
          <t>Monday</t>
        </is>
      </c>
      <c r="B4" s="18">
        <f>'Weekly Overview'!C5+0</f>
        <v/>
      </c>
      <c r="C4" s="19" t="n">
        <v>102</v>
      </c>
      <c r="D4" s="19" t="n">
        <v>28</v>
      </c>
      <c r="E4" s="19" t="n">
        <v>14</v>
      </c>
      <c r="F4" s="19" t="n">
        <v>7</v>
      </c>
      <c r="G4" s="19" t="n">
        <v>4</v>
      </c>
      <c r="H4" s="19" t="n">
        <v>12</v>
      </c>
      <c r="I4" s="20" t="n">
        <v>480</v>
      </c>
      <c r="J4" s="21">
        <f>I4</f>
        <v/>
      </c>
      <c r="K4" s="22">
        <f>C4*1+D4*3+E4*5+F4*10+G4*20</f>
        <v/>
      </c>
      <c r="L4" s="22">
        <f>IF(AND(C4&gt;=$C$2,D4&gt;=$D$2,E4&gt;=$E$2,F4&gt;=$F$2,G4&gt;=$G$2,I4&gt;=$I$2),"Yes","No")</f>
        <v/>
      </c>
      <c r="M4" s="23" t="inlineStr">
        <is>
          <t>Phone-first hour produced 3 of 4 conversions · email-first hour produced 0.</t>
        </is>
      </c>
      <c r="N4" s="23" t="inlineStr">
        <is>
          <t>Move all cold outreach to phone before 11am.</t>
        </is>
      </c>
    </row>
    <row r="5" ht="36" customHeight="1">
      <c r="A5" s="17" t="inlineStr">
        <is>
          <t>Tuesday</t>
        </is>
      </c>
      <c r="B5" s="18">
        <f>'Weekly Overview'!C5+1</f>
        <v/>
      </c>
      <c r="C5" s="19" t="n">
        <v>0</v>
      </c>
      <c r="D5" s="19" t="n">
        <v>0</v>
      </c>
      <c r="E5" s="19" t="n">
        <v>0</v>
      </c>
      <c r="F5" s="19" t="n">
        <v>0</v>
      </c>
      <c r="G5" s="19" t="n">
        <v>0</v>
      </c>
      <c r="H5" s="19" t="n">
        <v>0</v>
      </c>
      <c r="I5" s="20" t="n">
        <v>0</v>
      </c>
      <c r="J5" s="21">
        <f>J4+I5</f>
        <v/>
      </c>
      <c r="K5" s="22">
        <f>C5*1+D5*3+E5*5+F5*10+G5*20</f>
        <v/>
      </c>
      <c r="L5" s="22">
        <f>IF(AND(C5&gt;=$C$2,D5&gt;=$D$2,E5&gt;=$E$2,F5&gt;=$F$2,G5&gt;=$G$2,I5&gt;=$I$2),"Yes","No")</f>
        <v/>
      </c>
      <c r="M5" s="24" t="n"/>
      <c r="N5" s="24" t="n"/>
    </row>
    <row r="6" ht="36" customHeight="1">
      <c r="A6" s="17" t="inlineStr">
        <is>
          <t>Wednesday</t>
        </is>
      </c>
      <c r="B6" s="18">
        <f>'Weekly Overview'!C5+2</f>
        <v/>
      </c>
      <c r="C6" s="19" t="n">
        <v>0</v>
      </c>
      <c r="D6" s="19" t="n">
        <v>0</v>
      </c>
      <c r="E6" s="19" t="n">
        <v>0</v>
      </c>
      <c r="F6" s="19" t="n">
        <v>0</v>
      </c>
      <c r="G6" s="19" t="n">
        <v>0</v>
      </c>
      <c r="H6" s="19" t="n">
        <v>0</v>
      </c>
      <c r="I6" s="20" t="n">
        <v>0</v>
      </c>
      <c r="J6" s="21">
        <f>J5+I6</f>
        <v/>
      </c>
      <c r="K6" s="22">
        <f>C6*1+D6*3+E6*5+F6*10+G6*20</f>
        <v/>
      </c>
      <c r="L6" s="22">
        <f>IF(AND(C6&gt;=$C$2,D6&gt;=$D$2,E6&gt;=$E$2,F6&gt;=$F$2,G6&gt;=$G$2,I6&gt;=$I$2),"Yes","No")</f>
        <v/>
      </c>
      <c r="M6" s="24" t="n"/>
      <c r="N6" s="24" t="n"/>
    </row>
    <row r="7" ht="36" customHeight="1">
      <c r="A7" s="17" t="inlineStr">
        <is>
          <t>Thursday</t>
        </is>
      </c>
      <c r="B7" s="18">
        <f>'Weekly Overview'!C5+3</f>
        <v/>
      </c>
      <c r="C7" s="19" t="n">
        <v>0</v>
      </c>
      <c r="D7" s="19" t="n">
        <v>0</v>
      </c>
      <c r="E7" s="19" t="n">
        <v>0</v>
      </c>
      <c r="F7" s="19" t="n">
        <v>0</v>
      </c>
      <c r="G7" s="19" t="n">
        <v>0</v>
      </c>
      <c r="H7" s="19" t="n">
        <v>0</v>
      </c>
      <c r="I7" s="20" t="n">
        <v>0</v>
      </c>
      <c r="J7" s="21">
        <f>J6+I7</f>
        <v/>
      </c>
      <c r="K7" s="22">
        <f>C7*1+D7*3+E7*5+F7*10+G7*20</f>
        <v/>
      </c>
      <c r="L7" s="22">
        <f>IF(AND(C7&gt;=$C$2,D7&gt;=$D$2,E7&gt;=$E$2,F7&gt;=$F$2,G7&gt;=$G$2,I7&gt;=$I$2),"Yes","No")</f>
        <v/>
      </c>
      <c r="M7" s="24" t="n"/>
      <c r="N7" s="24" t="n"/>
    </row>
    <row r="8" ht="36" customHeight="1">
      <c r="A8" s="17" t="inlineStr">
        <is>
          <t>Friday</t>
        </is>
      </c>
      <c r="B8" s="18">
        <f>'Weekly Overview'!C5+4</f>
        <v/>
      </c>
      <c r="C8" s="19" t="n">
        <v>0</v>
      </c>
      <c r="D8" s="19" t="n">
        <v>0</v>
      </c>
      <c r="E8" s="19" t="n">
        <v>0</v>
      </c>
      <c r="F8" s="19" t="n">
        <v>0</v>
      </c>
      <c r="G8" s="19" t="n">
        <v>0</v>
      </c>
      <c r="H8" s="19" t="n">
        <v>0</v>
      </c>
      <c r="I8" s="20" t="n">
        <v>0</v>
      </c>
      <c r="J8" s="21">
        <f>J7+I8</f>
        <v/>
      </c>
      <c r="K8" s="22">
        <f>C8*1+D8*3+E8*5+F8*10+G8*20</f>
        <v/>
      </c>
      <c r="L8" s="22">
        <f>IF(AND(C8&gt;=$C$2,D8&gt;=$D$2,E8&gt;=$E$2,F8&gt;=$F$2,G8&gt;=$G$2,I8&gt;=$I$2),"Yes","No")</f>
        <v/>
      </c>
      <c r="M8" s="24" t="n"/>
      <c r="N8" s="24" t="n"/>
    </row>
    <row r="9" ht="36" customHeight="1">
      <c r="A9" s="17" t="inlineStr">
        <is>
          <t>Saturday</t>
        </is>
      </c>
      <c r="B9" s="18">
        <f>'Weekly Overview'!C5+5</f>
        <v/>
      </c>
      <c r="C9" s="19" t="n">
        <v>0</v>
      </c>
      <c r="D9" s="19" t="n">
        <v>0</v>
      </c>
      <c r="E9" s="19" t="n">
        <v>0</v>
      </c>
      <c r="F9" s="19" t="n">
        <v>0</v>
      </c>
      <c r="G9" s="19" t="n">
        <v>0</v>
      </c>
      <c r="H9" s="19" t="n">
        <v>0</v>
      </c>
      <c r="I9" s="20" t="n">
        <v>0</v>
      </c>
      <c r="J9" s="21">
        <f>J8+I9</f>
        <v/>
      </c>
      <c r="K9" s="22">
        <f>C9*1+D9*3+E9*5+F9*10+G9*20</f>
        <v/>
      </c>
      <c r="L9" s="22">
        <f>IF(AND(C9&gt;=$C$2,D9&gt;=$D$2,E9&gt;=$E$2,F9&gt;=$F$2,G9&gt;=$G$2,I9&gt;=$I$2),"Yes","No")</f>
        <v/>
      </c>
      <c r="M9" s="24" t="n"/>
      <c r="N9" s="24" t="n"/>
    </row>
    <row r="10" ht="36" customHeight="1">
      <c r="A10" s="17" t="inlineStr">
        <is>
          <t>Sunday</t>
        </is>
      </c>
      <c r="B10" s="18">
        <f>'Weekly Overview'!C5+6</f>
        <v/>
      </c>
      <c r="C10" s="19" t="n">
        <v>0</v>
      </c>
      <c r="D10" s="19" t="n">
        <v>0</v>
      </c>
      <c r="E10" s="19" t="n">
        <v>0</v>
      </c>
      <c r="F10" s="19" t="n">
        <v>0</v>
      </c>
      <c r="G10" s="19" t="n">
        <v>0</v>
      </c>
      <c r="H10" s="19" t="n">
        <v>0</v>
      </c>
      <c r="I10" s="20" t="n">
        <v>0</v>
      </c>
      <c r="J10" s="21">
        <f>J9+I10</f>
        <v/>
      </c>
      <c r="K10" s="22">
        <f>C10*1+D10*3+E10*5+F10*10+G10*20</f>
        <v/>
      </c>
      <c r="L10" s="22">
        <f>IF(AND(C10&gt;=$C$2,D10&gt;=$D$2,E10&gt;=$E$2,F10&gt;=$F$2,G10&gt;=$G$2,I10&gt;=$I$2),"Yes","No")</f>
        <v/>
      </c>
      <c r="M10" s="24" t="n"/>
      <c r="N10" s="24" t="n"/>
    </row>
    <row r="11" ht="24" customHeight="1">
      <c r="A11" s="25" t="inlineStr">
        <is>
          <t>WEEK TOTAL</t>
        </is>
      </c>
      <c r="B11" s="25" t="inlineStr"/>
      <c r="C11" s="26">
        <f>SUM(C4:C10)</f>
        <v/>
      </c>
      <c r="D11" s="26">
        <f>SUM(D4:D10)</f>
        <v/>
      </c>
      <c r="E11" s="26">
        <f>SUM(E4:E10)</f>
        <v/>
      </c>
      <c r="F11" s="26">
        <f>SUM(F4:F10)</f>
        <v/>
      </c>
      <c r="G11" s="26">
        <f>SUM(G4:G10)</f>
        <v/>
      </c>
      <c r="H11" s="26">
        <f>SUM(H4:H10)</f>
        <v/>
      </c>
      <c r="I11" s="27">
        <f>SUM(I4:I10)</f>
        <v/>
      </c>
      <c r="J11" s="27">
        <f>J10</f>
        <v/>
      </c>
      <c r="K11" s="26">
        <f>SUM(K4:K10)</f>
        <v/>
      </c>
      <c r="L11" s="25">
        <f>COUNTIF(L4:L10,"Yes")&amp;"/"&amp;COUNTA(L4:L10)</f>
        <v/>
      </c>
      <c r="M11" s="25" t="n"/>
      <c r="N11" s="25" t="n"/>
    </row>
    <row r="12" ht="18" customHeight="1">
      <c r="A12" s="28" t="inlineStr">
        <is>
          <t>(weekly £ total →)</t>
        </is>
      </c>
      <c r="I12" s="29">
        <f>I11</f>
        <v/>
      </c>
      <c r="K12" s="30">
        <f>K11</f>
        <v/>
      </c>
    </row>
  </sheetData>
  <mergeCells count="1">
    <mergeCell ref="A1:N1"/>
  </mergeCells>
  <conditionalFormatting sqref="C4:C10">
    <cfRule type="expression" priority="1" dxfId="0">
      <formula>AND(C4&lt;&gt;"",C4&gt;=$C$2)</formula>
    </cfRule>
    <cfRule type="expression" priority="2" dxfId="1">
      <formula>AND(C4&lt;&gt;"",C4&gt;=$C$2*0.8,C4&lt;$C$2)</formula>
    </cfRule>
    <cfRule type="expression" priority="3" dxfId="2">
      <formula>AND(C4&lt;&gt;"",ISNUMBER(C4),C4&lt;$C$2*0.8,C4&gt;0)</formula>
    </cfRule>
  </conditionalFormatting>
  <conditionalFormatting sqref="D4:D10">
    <cfRule type="expression" priority="4" dxfId="0">
      <formula>AND(D4&lt;&gt;"",D4&gt;=$D$2)</formula>
    </cfRule>
    <cfRule type="expression" priority="5" dxfId="1">
      <formula>AND(D4&lt;&gt;"",D4&gt;=$D$2*0.8,D4&lt;$D$2)</formula>
    </cfRule>
    <cfRule type="expression" priority="6" dxfId="2">
      <formula>AND(D4&lt;&gt;"",ISNUMBER(D4),D4&lt;$D$2*0.8,D4&gt;0)</formula>
    </cfRule>
  </conditionalFormatting>
  <conditionalFormatting sqref="E4:E10">
    <cfRule type="expression" priority="7" dxfId="0">
      <formula>AND(E4&lt;&gt;"",E4&gt;=$E$2)</formula>
    </cfRule>
    <cfRule type="expression" priority="8" dxfId="1">
      <formula>AND(E4&lt;&gt;"",E4&gt;=$E$2*0.8,E4&lt;$E$2)</formula>
    </cfRule>
    <cfRule type="expression" priority="9" dxfId="2">
      <formula>AND(E4&lt;&gt;"",ISNUMBER(E4),E4&lt;$E$2*0.8,E4&gt;0)</formula>
    </cfRule>
  </conditionalFormatting>
  <conditionalFormatting sqref="F4:F10">
    <cfRule type="expression" priority="10" dxfId="0">
      <formula>AND(F4&lt;&gt;"",F4&gt;=$F$2)</formula>
    </cfRule>
    <cfRule type="expression" priority="11" dxfId="1">
      <formula>AND(F4&lt;&gt;"",F4&gt;=$F$2*0.8,F4&lt;$F$2)</formula>
    </cfRule>
    <cfRule type="expression" priority="12" dxfId="2">
      <formula>AND(F4&lt;&gt;"",ISNUMBER(F4),F4&lt;$F$2*0.8,F4&gt;0)</formula>
    </cfRule>
  </conditionalFormatting>
  <conditionalFormatting sqref="G4:G10">
    <cfRule type="expression" priority="13" dxfId="0">
      <formula>AND(G4&lt;&gt;"",G4&gt;=$G$2)</formula>
    </cfRule>
    <cfRule type="expression" priority="14" dxfId="1">
      <formula>AND(G4&lt;&gt;"",G4&gt;=$G$2*0.8,G4&lt;$G$2)</formula>
    </cfRule>
    <cfRule type="expression" priority="15" dxfId="2">
      <formula>AND(G4&lt;&gt;"",ISNUMBER(G4),G4&lt;$G$2*0.8,G4&gt;0)</formula>
    </cfRule>
  </conditionalFormatting>
  <conditionalFormatting sqref="I4:I10">
    <cfRule type="expression" priority="16" dxfId="0">
      <formula>AND(I4&lt;&gt;"",I4&gt;=$I$2)</formula>
    </cfRule>
    <cfRule type="expression" priority="17" dxfId="1">
      <formula>AND(I4&lt;&gt;"",I4&gt;=$I$2*0.8,I4&lt;$I$2)</formula>
    </cfRule>
    <cfRule type="expression" priority="18" dxfId="2">
      <formula>AND(I4&lt;&gt;"",ISNUMBER(I4),I4&lt;$I$2*0.8,I4&gt;0)</formula>
    </cfRule>
  </conditionalFormatting>
  <conditionalFormatting sqref="K4:K10">
    <cfRule type="expression" priority="19" dxfId="0">
      <formula>AND(K4&lt;&gt;"",K4&gt;=360)</formula>
    </cfRule>
    <cfRule type="expression" priority="20" dxfId="1">
      <formula>AND(K4&lt;&gt;"",K4&gt;=360*0.8,K4&lt;360)</formula>
    </cfRule>
    <cfRule type="expression" priority="21" dxfId="2">
      <formula>AND(K4&lt;&gt;"",ISNUMBER(K4),K4&lt;360*0.8,K4&gt;0)</formula>
    </cfRule>
  </conditionalFormatting>
  <conditionalFormatting sqref="L4:L10">
    <cfRule type="cellIs" priority="22" operator="equal" dxfId="0">
      <formula>"Yes"</formula>
    </cfRule>
    <cfRule type="cellIs" priority="23" operator="equal" dxfId="2">
      <formula>"No"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8" customWidth="1" min="3" max="3"/>
    <col width="18" customWidth="1" min="4" max="4"/>
    <col width="50" customWidth="1" min="5" max="5"/>
  </cols>
  <sheetData>
    <row r="1" ht="28" customHeight="1">
      <c r="A1" s="1" t="inlineStr">
        <is>
          <t>POINTS SYSTEM · ACTIVITY SCORING</t>
        </is>
      </c>
    </row>
    <row r="3">
      <c r="B3" s="16" t="inlineStr">
        <is>
          <t>Activity</t>
        </is>
      </c>
      <c r="C3" s="16" t="inlineStr">
        <is>
          <t>Points each</t>
        </is>
      </c>
      <c r="D3" s="16" t="inlineStr">
        <is>
          <t>Daily target qty</t>
        </is>
      </c>
      <c r="E3" s="16" t="inlineStr">
        <is>
          <t>Why this weighting</t>
        </is>
      </c>
    </row>
    <row r="4" ht="28" customHeight="1">
      <c r="B4" s="31" t="inlineStr">
        <is>
          <t>Lead added or reviewed</t>
        </is>
      </c>
      <c r="C4" s="17" t="n">
        <v>1</v>
      </c>
      <c r="D4" s="17" t="n">
        <v>100</v>
      </c>
      <c r="E4" s="31" t="inlineStr">
        <is>
          <t>Volume work · the foundation. Cheap individually, decisive in aggregate.</t>
        </is>
      </c>
    </row>
    <row r="5" ht="28" customHeight="1">
      <c r="B5" s="31" t="inlineStr">
        <is>
          <t>Conversation</t>
        </is>
      </c>
      <c r="C5" s="17" t="n">
        <v>3</v>
      </c>
      <c r="D5" s="17" t="n">
        <v>30</v>
      </c>
      <c r="E5" s="31" t="inlineStr">
        <is>
          <t>Real two-way exchange. Three times more valuable than a lead because it qualifies.</t>
        </is>
      </c>
    </row>
    <row r="6" ht="28" customHeight="1">
      <c r="B6" s="31" t="inlineStr">
        <is>
          <t>Opportunity identified</t>
        </is>
      </c>
      <c r="C6" s="17" t="n">
        <v>5</v>
      </c>
      <c r="D6" s="17" t="n">
        <v>15</v>
      </c>
      <c r="E6" s="31" t="inlineStr">
        <is>
          <t>Genuine fit signal · the conversation produced a brief or a need.</t>
        </is>
      </c>
    </row>
    <row r="7" ht="28" customHeight="1">
      <c r="B7" s="31" t="inlineStr">
        <is>
          <t>Deal activity</t>
        </is>
      </c>
      <c r="C7" s="17" t="n">
        <v>10</v>
      </c>
      <c r="D7" s="17" t="n">
        <v>8</v>
      </c>
      <c r="E7" s="31" t="inlineStr">
        <is>
          <t>Active progress on a brief · proposal sent, sample shared, supplier invited.</t>
        </is>
      </c>
    </row>
    <row r="8" ht="28" customHeight="1">
      <c r="B8" s="31" t="inlineStr">
        <is>
          <t>Conversion</t>
        </is>
      </c>
      <c r="C8" s="17" t="n">
        <v>20</v>
      </c>
      <c r="D8" s="17" t="n">
        <v>4</v>
      </c>
      <c r="E8" s="31" t="inlineStr">
        <is>
          <t>Closed engagement · supplier signed, brief delivered, value created.</t>
        </is>
      </c>
    </row>
    <row r="10">
      <c r="B10" s="32" t="inlineStr">
        <is>
          <t>Daily total if you hit every target</t>
        </is>
      </c>
      <c r="C10" s="26">
        <f>SUMPRODUCT(C4:C8,D4:D8)</f>
        <v/>
      </c>
      <c r="D10" s="33" t="n"/>
      <c r="E10" s="33" t="n"/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8" customWidth="1" min="3" max="3"/>
    <col width="18" customWidth="1" min="4" max="4"/>
    <col width="30" customWidth="1" min="5" max="5"/>
  </cols>
  <sheetData>
    <row r="1" ht="28" customHeight="1">
      <c r="A1" s="1" t="inlineStr">
        <is>
          <t>WEEKLY SUMMARY</t>
        </is>
      </c>
    </row>
    <row r="3">
      <c r="B3" s="16" t="inlineStr">
        <is>
          <t>Metric</t>
        </is>
      </c>
      <c r="C3" s="16" t="inlineStr">
        <is>
          <t>Total</t>
        </is>
      </c>
      <c r="D3" s="16" t="inlineStr">
        <is>
          <t>Target</t>
        </is>
      </c>
      <c r="E3" s="16" t="inlineStr">
        <is>
          <t>% of target</t>
        </is>
      </c>
    </row>
    <row r="4" ht="22" customHeight="1">
      <c r="B4" s="6" t="inlineStr">
        <is>
          <t>Total leads</t>
        </is>
      </c>
      <c r="C4" s="34">
        <f>'Daily Tracker'!C11</f>
        <v/>
      </c>
      <c r="D4" s="34">
        <f>100*'Weekly Overview'!C6</f>
        <v/>
      </c>
      <c r="E4" s="35">
        <f>IFERROR(C4/D4,0)</f>
        <v/>
      </c>
    </row>
    <row r="5" ht="22" customHeight="1">
      <c r="B5" s="6" t="inlineStr">
        <is>
          <t>Total conversations</t>
        </is>
      </c>
      <c r="C5" s="34">
        <f>'Daily Tracker'!D11</f>
        <v/>
      </c>
      <c r="D5" s="34">
        <f>30*'Weekly Overview'!C6</f>
        <v/>
      </c>
      <c r="E5" s="35">
        <f>IFERROR(C5/D5,0)</f>
        <v/>
      </c>
    </row>
    <row r="6" ht="22" customHeight="1">
      <c r="B6" s="6" t="inlineStr">
        <is>
          <t>Total opportunities</t>
        </is>
      </c>
      <c r="C6" s="34">
        <f>'Daily Tracker'!E11</f>
        <v/>
      </c>
      <c r="D6" s="34">
        <f>15*'Weekly Overview'!C6</f>
        <v/>
      </c>
      <c r="E6" s="35">
        <f>IFERROR(C6/D6,0)</f>
        <v/>
      </c>
    </row>
    <row r="7" ht="22" customHeight="1">
      <c r="B7" s="6" t="inlineStr">
        <is>
          <t>Total deal activities</t>
        </is>
      </c>
      <c r="C7" s="34">
        <f>'Daily Tracker'!F11</f>
        <v/>
      </c>
      <c r="D7" s="34">
        <f>8*'Weekly Overview'!C6</f>
        <v/>
      </c>
      <c r="E7" s="35">
        <f>IFERROR(C7/D7,0)</f>
        <v/>
      </c>
    </row>
    <row r="8" ht="22" customHeight="1">
      <c r="B8" s="6" t="inlineStr">
        <is>
          <t>Total conversions</t>
        </is>
      </c>
      <c r="C8" s="34">
        <f>'Daily Tracker'!G11</f>
        <v/>
      </c>
      <c r="D8" s="34">
        <f>4*'Weekly Overview'!C6</f>
        <v/>
      </c>
      <c r="E8" s="35">
        <f>IFERROR(C8/D8,0)</f>
        <v/>
      </c>
    </row>
    <row r="9" ht="22" customHeight="1">
      <c r="B9" s="6" t="inlineStr">
        <is>
          <t>Total follow-ups</t>
        </is>
      </c>
      <c r="C9" s="34">
        <f>'Daily Tracker'!H11</f>
        <v/>
      </c>
      <c r="D9" s="22" t="inlineStr">
        <is>
          <t>—</t>
        </is>
      </c>
      <c r="E9" s="36" t="inlineStr">
        <is>
          <t>—</t>
        </is>
      </c>
    </row>
    <row r="10" ht="22" customHeight="1">
      <c r="B10" s="6" t="inlineStr">
        <is>
          <t>Total £ value</t>
        </is>
      </c>
      <c r="C10" s="21">
        <f>'Daily Tracker'!I11</f>
        <v/>
      </c>
      <c r="D10" s="21">
        <f>'Weekly Overview'!C10</f>
        <v/>
      </c>
      <c r="E10" s="35">
        <f>IFERROR(C10/D10,0)</f>
        <v/>
      </c>
    </row>
    <row r="11" ht="22" customHeight="1">
      <c r="B11" s="6" t="inlineStr">
        <is>
          <t>Total points</t>
        </is>
      </c>
      <c r="C11" s="34">
        <f>'Daily Tracker'!K11</f>
        <v/>
      </c>
      <c r="D11" s="34">
        <f>'Weekly Overview'!C13</f>
        <v/>
      </c>
      <c r="E11" s="35">
        <f>IFERROR(C11/D11,0)</f>
        <v/>
      </c>
    </row>
    <row r="13" ht="24" customHeight="1">
      <c r="A13" s="37" t="inlineStr">
        <is>
          <t>INSIGHTS</t>
        </is>
      </c>
    </row>
    <row r="14">
      <c r="B14" s="6" t="inlineStr">
        <is>
          <t>Best performing day (highest points)</t>
        </is>
      </c>
      <c r="C14" s="22">
        <f>INDEX('Daily Tracker'!A4:A10,MATCH(MAX('Daily Tracker'!K4:K10),'Daily Tracker'!K4:K10,0))</f>
        <v/>
      </c>
      <c r="D14" s="38" t="n"/>
      <c r="E14" s="38" t="n"/>
    </row>
    <row r="15">
      <c r="B15" s="6" t="inlineStr">
        <is>
          <t>Highest single-day £ value</t>
        </is>
      </c>
      <c r="C15" s="21">
        <f>MAX('Daily Tracker'!I4:I10)</f>
        <v/>
      </c>
      <c r="D15" s="38" t="n"/>
      <c r="E15" s="38" t="n"/>
    </row>
    <row r="16">
      <c r="B16" s="6" t="inlineStr">
        <is>
          <t>Days target hit</t>
        </is>
      </c>
      <c r="C16" s="22">
        <f>COUNTIF('Daily Tracker'!L4:L10,"Yes")&amp;" / "&amp;COUNTIF('Daily Tracker'!L4:L10,"&lt;&gt;")</f>
        <v/>
      </c>
      <c r="D16" s="38" t="n"/>
      <c r="E16" s="38" t="n"/>
    </row>
    <row r="17">
      <c r="B17" s="6" t="inlineStr">
        <is>
          <t>Biggest improvement area (lowest % of target)</t>
        </is>
      </c>
      <c r="C17" s="22">
        <f>INDEX(B4:B11,MATCH(MIN(IF(D4:D11&lt;&gt;"—",E4:E11)),E4:E11,0))</f>
        <v/>
      </c>
      <c r="D17" s="38" t="n"/>
      <c r="E17" s="38" t="n"/>
    </row>
  </sheetData>
  <mergeCells count="2">
    <mergeCell ref="A1:E1"/>
    <mergeCell ref="A13:E1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3" customWidth="1" min="1" max="1"/>
    <col width="50" customWidth="1" min="2" max="2"/>
    <col width="70" customWidth="1" min="3" max="3"/>
    <col width="3" customWidth="1" min="4" max="4"/>
  </cols>
  <sheetData>
    <row r="1" ht="28" customHeight="1">
      <c r="A1" s="1" t="inlineStr">
        <is>
          <t>WEEKLY REFLECTION · 15 MINUTES, FRIDAY</t>
        </is>
      </c>
    </row>
    <row r="2" ht="22" customHeight="1">
      <c r="B2" s="39" t="inlineStr">
        <is>
          <t>Honest answers, not neat ones. Look for the one behaviour that, if changed next week, would move the most numbers.</t>
        </is>
      </c>
    </row>
    <row r="4" ht="24" customHeight="1">
      <c r="B4" s="40" t="inlineStr">
        <is>
          <t>1. What worked best this week?</t>
        </is>
      </c>
    </row>
    <row r="5" ht="60" customHeight="1">
      <c r="B5" s="24" t="inlineStr"/>
      <c r="C5" s="41" t="n"/>
    </row>
    <row r="6" ht="24" customHeight="1">
      <c r="B6" s="40" t="inlineStr">
        <is>
          <t>2. What was my biggest challenge?</t>
        </is>
      </c>
    </row>
    <row r="7" ht="60" customHeight="1">
      <c r="B7" s="24" t="inlineStr"/>
      <c r="C7" s="41" t="n"/>
    </row>
    <row r="8" ht="24" customHeight="1">
      <c r="B8" s="40" t="inlineStr">
        <is>
          <t>3. Which activity created the most value (£ or signed deals)?</t>
        </is>
      </c>
    </row>
    <row r="9" ht="60" customHeight="1">
      <c r="B9" s="24" t="inlineStr"/>
      <c r="C9" s="41" t="n"/>
    </row>
    <row r="10" ht="24" customHeight="1">
      <c r="B10" s="40" t="inlineStr">
        <is>
          <t>4. Which supplier or business category responded best?</t>
        </is>
      </c>
    </row>
    <row r="11" ht="60" customHeight="1">
      <c r="B11" s="24" t="inlineStr"/>
      <c r="C11" s="41" t="n"/>
    </row>
    <row r="12" ht="24" customHeight="1">
      <c r="B12" s="40" t="inlineStr">
        <is>
          <t>5. What will I improve next week — specifically?</t>
        </is>
      </c>
    </row>
    <row r="13" ht="60" customHeight="1">
      <c r="B13" s="24" t="inlineStr"/>
      <c r="C13" s="41" t="n"/>
    </row>
    <row r="14" ht="24" customHeight="1">
      <c r="B14" s="40" t="inlineStr">
        <is>
          <t>6. What is my target for next week?</t>
        </is>
      </c>
    </row>
    <row r="15" ht="60" customHeight="1">
      <c r="B15" s="24" t="inlineStr"/>
      <c r="C15" s="41" t="n"/>
    </row>
  </sheetData>
  <mergeCells count="8">
    <mergeCell ref="B13:C13"/>
    <mergeCell ref="A1:D1"/>
    <mergeCell ref="B2:C2"/>
    <mergeCell ref="B15:C15"/>
    <mergeCell ref="B7:C7"/>
    <mergeCell ref="B11:C11"/>
    <mergeCell ref="B5:C5"/>
    <mergeCell ref="B9:C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44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4" customWidth="1" min="3" max="3"/>
    <col width="14" customWidth="1" min="4" max="4"/>
    <col width="14" customWidth="1" min="5" max="5"/>
    <col width="80" customWidth="1" min="6" max="6"/>
    <col width="3" customWidth="1" min="7" max="7"/>
  </cols>
  <sheetData>
    <row r="1" ht="28" customHeight="1">
      <c r="A1" s="1" t="inlineStr">
        <is>
          <t>PROGRESS VISUALS</t>
        </is>
      </c>
    </row>
    <row r="3">
      <c r="B3" s="16" t="inlineStr">
        <is>
          <t>Progress</t>
        </is>
      </c>
      <c r="C3" s="16" t="inlineStr">
        <is>
          <t>Actual</t>
        </is>
      </c>
      <c r="D3" s="16" t="inlineStr">
        <is>
          <t>Target</t>
        </is>
      </c>
      <c r="E3" s="16" t="inlineStr">
        <is>
          <t>%</t>
        </is>
      </c>
      <c r="F3" s="16" t="inlineStr">
        <is>
          <t>Bar</t>
        </is>
      </c>
    </row>
    <row r="4" ht="24" customHeight="1">
      <c r="B4" s="6" t="inlineStr">
        <is>
          <t>Monthly £10K progress</t>
        </is>
      </c>
      <c r="C4" s="21">
        <f>'Weekly Overview'!C16</f>
        <v/>
      </c>
      <c r="D4" s="21">
        <f>'Weekly Overview'!C11</f>
        <v/>
      </c>
      <c r="E4" s="35">
        <f>IFERROR(C4/D4,0)</f>
        <v/>
      </c>
      <c r="F4" s="42">
        <f>REPT("█",MIN(40,ROUND(E4*40,0)))&amp;REPT("░",40-MIN(40,ROUND(E4*40,0)))</f>
        <v/>
      </c>
    </row>
    <row r="5" ht="24" customHeight="1">
      <c r="B5" s="6" t="inlineStr">
        <is>
          <t>Weekly £ target progress</t>
        </is>
      </c>
      <c r="C5" s="21">
        <f>'Weekly Overview'!C16</f>
        <v/>
      </c>
      <c r="D5" s="21">
        <f>'Weekly Overview'!C10</f>
        <v/>
      </c>
      <c r="E5" s="35">
        <f>IFERROR(C5/D5,0)</f>
        <v/>
      </c>
      <c r="F5" s="43">
        <f>REPT("█",MIN(40,ROUND(E5*40,0)))&amp;REPT("░",40-MIN(40,ROUND(E5*40,0)))</f>
        <v/>
      </c>
    </row>
    <row r="6" ht="24" customHeight="1">
      <c r="B6" s="6" t="inlineStr">
        <is>
          <t>Weekly points progress</t>
        </is>
      </c>
      <c r="C6" s="22">
        <f>'Weekly Overview'!C17</f>
        <v/>
      </c>
      <c r="D6" s="22">
        <f>'Weekly Overview'!C13</f>
        <v/>
      </c>
      <c r="E6" s="35">
        <f>IFERROR(C6/D6,0)</f>
        <v/>
      </c>
      <c r="F6" s="44">
        <f>REPT("█",MIN(40,ROUND(E6*40,0)))&amp;REPT("░",40-MIN(40,ROUND(E6*40,0)))</f>
        <v/>
      </c>
    </row>
    <row r="8" ht="24" customHeight="1">
      <c r="A8" s="9" t="inlineStr">
        <is>
          <t>KPI · TARGET VS ACTUAL</t>
        </is>
      </c>
    </row>
    <row r="9">
      <c r="B9" s="16" t="inlineStr">
        <is>
          <t>KPI</t>
        </is>
      </c>
      <c r="C9" s="16" t="inlineStr">
        <is>
          <t>Actual (week)</t>
        </is>
      </c>
      <c r="D9" s="16" t="inlineStr">
        <is>
          <t>Target (week)</t>
        </is>
      </c>
    </row>
    <row r="10" ht="22" customHeight="1">
      <c r="B10" s="6" t="inlineStr">
        <is>
          <t>Leads</t>
        </is>
      </c>
      <c r="C10" s="22">
        <f>'Daily Tracker'!C11</f>
        <v/>
      </c>
      <c r="D10" s="22">
        <f>100*'Weekly Overview'!C6</f>
        <v/>
      </c>
    </row>
    <row r="11" ht="22" customHeight="1">
      <c r="B11" s="6" t="inlineStr">
        <is>
          <t>Conversations</t>
        </is>
      </c>
      <c r="C11" s="22">
        <f>'Daily Tracker'!D11</f>
        <v/>
      </c>
      <c r="D11" s="22">
        <f>30*'Weekly Overview'!C6</f>
        <v/>
      </c>
    </row>
    <row r="12" ht="22" customHeight="1">
      <c r="B12" s="6" t="inlineStr">
        <is>
          <t>Opportunities</t>
        </is>
      </c>
      <c r="C12" s="22">
        <f>'Daily Tracker'!E11</f>
        <v/>
      </c>
      <c r="D12" s="22">
        <f>15*'Weekly Overview'!C6</f>
        <v/>
      </c>
    </row>
    <row r="13" ht="22" customHeight="1">
      <c r="B13" s="6" t="inlineStr">
        <is>
          <t>Deal activities</t>
        </is>
      </c>
      <c r="C13" s="22">
        <f>'Daily Tracker'!F11</f>
        <v/>
      </c>
      <c r="D13" s="22">
        <f>8*'Weekly Overview'!C6</f>
        <v/>
      </c>
    </row>
    <row r="14" ht="22" customHeight="1">
      <c r="B14" s="6" t="inlineStr">
        <is>
          <t>Conversions</t>
        </is>
      </c>
      <c r="C14" s="22">
        <f>'Daily Tracker'!G11</f>
        <v/>
      </c>
      <c r="D14" s="22">
        <f>4*'Weekly Overview'!C6</f>
        <v/>
      </c>
    </row>
    <row r="36" ht="24" customHeight="1">
      <c r="A36" s="37" t="inlineStr">
        <is>
          <t>DAILY PERFORMANCE · POINTS BY DAY</t>
        </is>
      </c>
    </row>
    <row r="37">
      <c r="B37" s="16" t="inlineStr">
        <is>
          <t>Day</t>
        </is>
      </c>
      <c r="C37" s="16" t="inlineStr">
        <is>
          <t>Points</t>
        </is>
      </c>
      <c r="D37" s="16" t="inlineStr">
        <is>
          <t>Target</t>
        </is>
      </c>
    </row>
    <row r="38">
      <c r="B38" s="22">
        <f>'Daily Tracker'!A4</f>
        <v/>
      </c>
      <c r="C38" s="22">
        <f>'Daily Tracker'!K4</f>
        <v/>
      </c>
      <c r="D38" s="22">
        <f>'Weekly Overview'!C12</f>
        <v/>
      </c>
    </row>
    <row r="39">
      <c r="B39" s="22">
        <f>'Daily Tracker'!A5</f>
        <v/>
      </c>
      <c r="C39" s="22">
        <f>'Daily Tracker'!K5</f>
        <v/>
      </c>
      <c r="D39" s="22">
        <f>'Weekly Overview'!C12</f>
        <v/>
      </c>
    </row>
    <row r="40">
      <c r="B40" s="22">
        <f>'Daily Tracker'!A6</f>
        <v/>
      </c>
      <c r="C40" s="22">
        <f>'Daily Tracker'!K6</f>
        <v/>
      </c>
      <c r="D40" s="22">
        <f>'Weekly Overview'!C12</f>
        <v/>
      </c>
    </row>
    <row r="41">
      <c r="B41" s="22">
        <f>'Daily Tracker'!A7</f>
        <v/>
      </c>
      <c r="C41" s="22">
        <f>'Daily Tracker'!K7</f>
        <v/>
      </c>
      <c r="D41" s="22">
        <f>'Weekly Overview'!C12</f>
        <v/>
      </c>
    </row>
    <row r="42">
      <c r="B42" s="22">
        <f>'Daily Tracker'!A8</f>
        <v/>
      </c>
      <c r="C42" s="22">
        <f>'Daily Tracker'!K8</f>
        <v/>
      </c>
      <c r="D42" s="22">
        <f>'Weekly Overview'!C12</f>
        <v/>
      </c>
    </row>
    <row r="43">
      <c r="B43" s="22">
        <f>'Daily Tracker'!A9</f>
        <v/>
      </c>
      <c r="C43" s="22">
        <f>'Daily Tracker'!K9</f>
        <v/>
      </c>
      <c r="D43" s="22">
        <f>'Weekly Overview'!C12</f>
        <v/>
      </c>
    </row>
    <row r="44">
      <c r="B44" s="22">
        <f>'Daily Tracker'!A10</f>
        <v/>
      </c>
      <c r="C44" s="22">
        <f>'Daily Tracker'!K10</f>
        <v/>
      </c>
      <c r="D44" s="22">
        <f>'Weekly Overview'!C12</f>
        <v/>
      </c>
    </row>
  </sheetData>
  <mergeCells count="3">
    <mergeCell ref="A8:G8"/>
    <mergeCell ref="A36:G36"/>
    <mergeCell ref="A1:G1"/>
  </mergeCells>
  <pageMargins left="0.75" right="0.75" top="1" bottom="1" header="0.5" footer="0.5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4" customWidth="1" min="3" max="3"/>
    <col width="14" customWidth="1" min="4" max="4"/>
    <col width="14" customWidth="1" min="5" max="5"/>
    <col width="50" customWidth="1" min="6" max="6"/>
    <col width="3" customWidth="1" min="7" max="7"/>
  </cols>
  <sheetData>
    <row r="1" ht="28" customHeight="1">
      <c r="A1" s="1" t="inlineStr">
        <is>
          <t>LEADERBOARD SCORES · 8 LEADERSHIP RUNGS</t>
        </is>
      </c>
    </row>
    <row r="2" ht="22" customHeight="1">
      <c r="B2" s="39" t="inlineStr">
        <is>
          <t>Score yourself rung-by-rung · the score is calculated from your weekly numbers vs the rung's leading indicator. Above 100% = leader-rung achieved.</t>
        </is>
      </c>
    </row>
    <row r="3">
      <c r="B3" s="16" t="inlineStr">
        <is>
          <t>Leadership rung</t>
        </is>
      </c>
      <c r="C3" s="16" t="inlineStr">
        <is>
          <t>Actual</t>
        </is>
      </c>
      <c r="D3" s="16" t="inlineStr">
        <is>
          <t>Target</t>
        </is>
      </c>
      <c r="E3" s="16" t="inlineStr">
        <is>
          <t>Score (%)</t>
        </is>
      </c>
      <c r="F3" s="16" t="inlineStr">
        <is>
          <t>Leading indicator</t>
        </is>
      </c>
    </row>
    <row r="4" ht="24" customHeight="1">
      <c r="B4" s="6" t="inlineStr">
        <is>
          <t>Pipeline Leader</t>
        </is>
      </c>
      <c r="C4" s="34">
        <f>'Daily Tracker'!C11</f>
        <v/>
      </c>
      <c r="D4" s="34">
        <f>100*'Weekly Overview'!C6</f>
        <v/>
      </c>
      <c r="E4" s="35">
        <f>IFERROR(C4/D4,0)</f>
        <v/>
      </c>
      <c r="F4" s="31" t="inlineStr">
        <is>
          <t>Leads added or reviewed this week</t>
        </is>
      </c>
    </row>
    <row r="5" ht="24" customHeight="1">
      <c r="B5" s="6" t="inlineStr">
        <is>
          <t>Engagement Leader</t>
        </is>
      </c>
      <c r="C5" s="34">
        <f>'Daily Tracker'!D11</f>
        <v/>
      </c>
      <c r="D5" s="34">
        <f>30*'Weekly Overview'!C6</f>
        <v/>
      </c>
      <c r="E5" s="35">
        <f>IFERROR(C5/D5,0)</f>
        <v/>
      </c>
      <c r="F5" s="31" t="inlineStr">
        <is>
          <t>Real two-way conversations</t>
        </is>
      </c>
    </row>
    <row r="6" ht="24" customHeight="1">
      <c r="B6" s="6" t="inlineStr">
        <is>
          <t>Opportunity Leader</t>
        </is>
      </c>
      <c r="C6" s="34">
        <f>'Daily Tracker'!E11</f>
        <v/>
      </c>
      <c r="D6" s="34">
        <f>15*'Weekly Overview'!C6</f>
        <v/>
      </c>
      <c r="E6" s="35">
        <f>IFERROR(C6/D6,0)</f>
        <v/>
      </c>
      <c r="F6" s="31" t="inlineStr">
        <is>
          <t>Opportunities identified</t>
        </is>
      </c>
    </row>
    <row r="7" ht="24" customHeight="1">
      <c r="B7" s="6" t="inlineStr">
        <is>
          <t>Insight Leader</t>
        </is>
      </c>
      <c r="C7" s="34">
        <f>'Daily Tracker'!F11</f>
        <v/>
      </c>
      <c r="D7" s="34">
        <f>8*'Weekly Overview'!C6</f>
        <v/>
      </c>
      <c r="E7" s="35">
        <f>IFERROR(C7/D7,0)</f>
        <v/>
      </c>
      <c r="F7" s="31" t="inlineStr">
        <is>
          <t>Deal activities (briefs progressed)</t>
        </is>
      </c>
    </row>
    <row r="8" ht="24" customHeight="1">
      <c r="B8" s="6" t="inlineStr">
        <is>
          <t>Relationship Leader</t>
        </is>
      </c>
      <c r="C8" s="34">
        <f>'Daily Tracker'!H11</f>
        <v/>
      </c>
      <c r="D8" s="34">
        <f>10*'Weekly Overview'!C6</f>
        <v/>
      </c>
      <c r="E8" s="35">
        <f>IFERROR(C8/D8,0)</f>
        <v/>
      </c>
      <c r="F8" s="31" t="inlineStr">
        <is>
          <t>Follow-ups completed (warm thread discipline)</t>
        </is>
      </c>
    </row>
    <row r="9" ht="24" customHeight="1">
      <c r="B9" s="6" t="inlineStr">
        <is>
          <t>Excellence Leader</t>
        </is>
      </c>
      <c r="C9" s="34">
        <f>'Daily Tracker'!K11</f>
        <v/>
      </c>
      <c r="D9" s="34">
        <f>'Weekly Overview'!C13</f>
        <v/>
      </c>
      <c r="E9" s="35">
        <f>IFERROR(C9/D9,0)</f>
        <v/>
      </c>
      <c r="F9" s="31" t="inlineStr">
        <is>
          <t>Total weekly points (cross-rung consistency)</t>
        </is>
      </c>
    </row>
    <row r="10" ht="24" customHeight="1">
      <c r="B10" s="6" t="inlineStr">
        <is>
          <t>Performance Leader</t>
        </is>
      </c>
      <c r="C10" s="34">
        <f>'Daily Tracker'!G11</f>
        <v/>
      </c>
      <c r="D10" s="34">
        <f>4*'Weekly Overview'!C6</f>
        <v/>
      </c>
      <c r="E10" s="35">
        <f>IFERROR(C10/D10,0)</f>
        <v/>
      </c>
      <c r="F10" s="31" t="inlineStr">
        <is>
          <t>Conversions · closed engagements</t>
        </is>
      </c>
    </row>
    <row r="11" ht="24" customHeight="1">
      <c r="B11" s="6" t="inlineStr">
        <is>
          <t>Growth Leader</t>
        </is>
      </c>
      <c r="C11" s="21">
        <f>'Daily Tracker'!I11</f>
        <v/>
      </c>
      <c r="D11" s="21">
        <f>'Weekly Overview'!C10</f>
        <v/>
      </c>
      <c r="E11" s="35">
        <f>IFERROR(C11/D11,0)</f>
        <v/>
      </c>
      <c r="F11" s="31" t="inlineStr">
        <is>
          <t>£ value created vs weekly target</t>
        </is>
      </c>
    </row>
    <row r="13" ht="24" customHeight="1">
      <c r="A13" s="13" t="inlineStr">
        <is>
          <t>TOP RUNG THIS WEEK</t>
        </is>
      </c>
    </row>
    <row r="14">
      <c r="B14" s="45" t="inlineStr">
        <is>
          <t>Strongest leadership rung</t>
        </is>
      </c>
      <c r="C14" s="22">
        <f>INDEX(B4:B11,MATCH(MAX(E4:E11),E4:E11,0))</f>
        <v/>
      </c>
      <c r="D14" s="45" t="inlineStr">
        <is>
          <t>Score</t>
        </is>
      </c>
      <c r="E14" s="35">
        <f>MAX(E4:E11)</f>
        <v/>
      </c>
    </row>
  </sheetData>
  <mergeCells count="3">
    <mergeCell ref="B2:F2"/>
    <mergeCell ref="A13:G13"/>
    <mergeCell ref="A1:G1"/>
  </mergeCells>
  <conditionalFormatting sqref="E4:E11">
    <cfRule type="cellIs" priority="1" operator="greaterThanOrEqual" dxfId="0">
      <formula>1</formula>
    </cfRule>
    <cfRule type="cellIs" priority="2" operator="between" dxfId="1">
      <formula>0.8</formula>
      <formula>0.999</formula>
    </cfRule>
    <cfRule type="cellIs" priority="3" operator="lessThan" dxfId="2">
      <formula>0.8</formula>
    </cfRule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4" customWidth="1" min="3" max="3"/>
    <col width="14" customWidth="1" min="4" max="4"/>
    <col width="14" customWidth="1" min="5" max="5"/>
    <col width="60" customWidth="1" min="6" max="6"/>
    <col width="3" customWidth="1" min="7" max="7"/>
  </cols>
  <sheetData>
    <row r="1" ht="28" customHeight="1">
      <c r="A1" s="1" t="inlineStr">
        <is>
          <t>KPI REFERENCE · DAILY TARGETS AT A GLANCE</t>
        </is>
      </c>
    </row>
    <row r="3">
      <c r="B3" s="16" t="inlineStr">
        <is>
          <t>KPI</t>
        </is>
      </c>
      <c r="C3" s="16" t="inlineStr">
        <is>
          <t>Daily target</t>
        </is>
      </c>
      <c r="D3" s="16" t="inlineStr">
        <is>
          <t>Weekly (×5)</t>
        </is>
      </c>
      <c r="E3" s="16" t="inlineStr">
        <is>
          <t>Monthly (×20)</t>
        </is>
      </c>
      <c r="F3" s="16" t="inlineStr">
        <is>
          <t>Why it matters</t>
        </is>
      </c>
    </row>
    <row r="4" ht="28" customHeight="1">
      <c r="B4" s="6" t="inlineStr">
        <is>
          <t>Leads</t>
        </is>
      </c>
      <c r="C4" s="46" t="n">
        <v>100</v>
      </c>
      <c r="D4" s="34">
        <f>C4*5</f>
        <v/>
      </c>
      <c r="E4" s="34">
        <f>C4*20</f>
        <v/>
      </c>
      <c r="F4" s="31" t="inlineStr">
        <is>
          <t>Top of the funnel · without volume here, every downstream number gets squeezed.</t>
        </is>
      </c>
    </row>
    <row r="5" ht="28" customHeight="1">
      <c r="B5" s="6" t="inlineStr">
        <is>
          <t>Conversations</t>
        </is>
      </c>
      <c r="C5" s="46" t="n">
        <v>30</v>
      </c>
      <c r="D5" s="34">
        <f>C5*5</f>
        <v/>
      </c>
      <c r="E5" s="34">
        <f>C5*20</f>
        <v/>
      </c>
      <c r="F5" s="31" t="inlineStr">
        <is>
          <t>Real two-way exchanges · qualifies the volume into actual signal.</t>
        </is>
      </c>
    </row>
    <row r="6" ht="28" customHeight="1">
      <c r="B6" s="6" t="inlineStr">
        <is>
          <t>Opportunities</t>
        </is>
      </c>
      <c r="C6" s="46" t="n">
        <v>15</v>
      </c>
      <c r="D6" s="34">
        <f>C6*5</f>
        <v/>
      </c>
      <c r="E6" s="34">
        <f>C6*20</f>
        <v/>
      </c>
      <c r="F6" s="31" t="inlineStr">
        <is>
          <t>Conversations that produced a brief, a need or a question worth chasing.</t>
        </is>
      </c>
    </row>
    <row r="7" ht="28" customHeight="1">
      <c r="B7" s="6" t="inlineStr">
        <is>
          <t>Deal activities</t>
        </is>
      </c>
      <c r="C7" s="46" t="n">
        <v>8</v>
      </c>
      <c r="D7" s="34">
        <f>C7*5</f>
        <v/>
      </c>
      <c r="E7" s="34">
        <f>C7*20</f>
        <v/>
      </c>
      <c r="F7" s="31" t="inlineStr">
        <is>
          <t>Active progress on a brief · proposal sent, sample shared, supplier invited.</t>
        </is>
      </c>
    </row>
    <row r="8" ht="28" customHeight="1">
      <c r="B8" s="6" t="inlineStr">
        <is>
          <t>Conversions</t>
        </is>
      </c>
      <c r="C8" s="46" t="n">
        <v>4</v>
      </c>
      <c r="D8" s="34">
        <f>C8*5</f>
        <v/>
      </c>
      <c r="E8" s="34">
        <f>C8*20</f>
        <v/>
      </c>
      <c r="F8" s="31" t="inlineStr">
        <is>
          <t>Closed engagements · the engine room of the £500/day target.</t>
        </is>
      </c>
    </row>
    <row r="9" ht="28" customHeight="1">
      <c r="B9" s="6" t="inlineStr">
        <is>
          <t>£ value created</t>
        </is>
      </c>
      <c r="C9" s="47" t="n">
        <v>500</v>
      </c>
      <c r="D9" s="21">
        <f>C9*5</f>
        <v/>
      </c>
      <c r="E9" s="21">
        <f>C9*20</f>
        <v/>
      </c>
      <c r="F9" s="31" t="inlineStr">
        <is>
          <t>The headline · 20 × £500 = £10,000 / month.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2026-05-01T17:52:01Z</dcterms:created>
  <dcterms:modified xsi:type="dcterms:W3CDTF">2026-05-01T17:52:01Z</dcterms:modified>
</cp:coreProperties>
</file>